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andreja_jandrokovic_skole_hr/Documents/Desktop/FINANCIJSKI IZVJEŠTAJI PO GODINAMA/FIN.IZVJ.2023/FIN.IZVJ.1.1.-30.6.2023/POLUGODIŠNJE IZVRŠENJE/"/>
    </mc:Choice>
  </mc:AlternateContent>
  <xr:revisionPtr revIDLastSave="105" documentId="11_D0F26F0D7D6C94F8AC9BDFF8514B11891791EAC7" xr6:coauthVersionLast="47" xr6:coauthVersionMax="47" xr10:uidLastSave="{B947FDDB-7BA6-4F60-90A0-0CB9C210A141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D32" i="1" l="1"/>
  <c r="F27" i="1" l="1"/>
  <c r="C32" i="1" l="1"/>
  <c r="F32" i="1" s="1"/>
  <c r="B32" i="1"/>
  <c r="E32" i="1" l="1"/>
  <c r="E27" i="1"/>
  <c r="E14" i="1"/>
  <c r="E15" i="1"/>
  <c r="E16" i="1"/>
  <c r="E13" i="1"/>
  <c r="F14" i="1"/>
  <c r="F15" i="1"/>
  <c r="F16" i="1"/>
  <c r="F13" i="1"/>
  <c r="B30" i="1"/>
  <c r="C31" i="1" l="1"/>
  <c r="D31" i="1"/>
  <c r="B31" i="1"/>
  <c r="C30" i="1"/>
  <c r="D30" i="1"/>
  <c r="C33" i="1" l="1"/>
  <c r="D33" i="1"/>
  <c r="E33" i="1" s="1"/>
  <c r="F30" i="1"/>
  <c r="E30" i="1"/>
  <c r="E31" i="1"/>
  <c r="F31" i="1"/>
  <c r="C22" i="1"/>
  <c r="D22" i="1"/>
  <c r="C17" i="1"/>
  <c r="D17" i="1"/>
  <c r="B17" i="1"/>
  <c r="G33" i="1"/>
  <c r="E17" i="1" l="1"/>
  <c r="C24" i="1"/>
  <c r="B24" i="1"/>
  <c r="D24" i="1"/>
  <c r="F17" i="1"/>
  <c r="G32" i="1"/>
  <c r="G31" i="1"/>
  <c r="G17" i="1"/>
  <c r="G22" i="1"/>
  <c r="G21" i="1"/>
  <c r="G16" i="1"/>
  <c r="G15" i="1"/>
  <c r="G14" i="1"/>
  <c r="E24" i="1" l="1"/>
  <c r="G18" i="1"/>
  <c r="G23" i="1"/>
</calcChain>
</file>

<file path=xl/sharedStrings.xml><?xml version="1.0" encoding="utf-8"?>
<sst xmlns="http://schemas.openxmlformats.org/spreadsheetml/2006/main" count="40" uniqueCount="33">
  <si>
    <t>A. RAČUN PRIHODA I RASHODA</t>
  </si>
  <si>
    <t>4/3              IND.</t>
  </si>
  <si>
    <t>6=4/3*100</t>
  </si>
  <si>
    <t>-</t>
  </si>
  <si>
    <t xml:space="preserve">RAZLIKA - VIŠAK/MANJAK </t>
  </si>
  <si>
    <t>D. RASPOLOŽIVA SREDSTVA IZ PRETHODNIH GODINA</t>
  </si>
  <si>
    <t>E. UKUPNO PRORAČUN</t>
  </si>
  <si>
    <t xml:space="preserve">   6    Prihodi poslovanja</t>
  </si>
  <si>
    <t xml:space="preserve">   7    Prihodi od prodaje nefinancijske imovine</t>
  </si>
  <si>
    <t xml:space="preserve">   3    Rashodi poslovanja</t>
  </si>
  <si>
    <t xml:space="preserve">   4    Rashodi za nabavu nefinancijske imovine</t>
  </si>
  <si>
    <t xml:space="preserve">   8    Primici od financijske imovine i zaduživanja</t>
  </si>
  <si>
    <t xml:space="preserve">   5    Izdaci za financijsku imovinu i otplate zajmova</t>
  </si>
  <si>
    <t xml:space="preserve">      Ukupno prihodi i primici</t>
  </si>
  <si>
    <t xml:space="preserve">      Ukupno rashodi i izdaci</t>
  </si>
  <si>
    <t>RAZLIKA VIŠAK/MANJAK</t>
  </si>
  <si>
    <t>Indeks
3/2*100</t>
  </si>
  <si>
    <t>Indeks
3/1*100</t>
  </si>
  <si>
    <t>B. RAČUN FINANCIRANJA</t>
  </si>
  <si>
    <t>NETO FINANCIRANJE/ZADUŽIVANJE</t>
  </si>
  <si>
    <t>C. VIŠAK/MANJAK TEKUĆEG RAZDOBLJA</t>
  </si>
  <si>
    <t xml:space="preserve">   92   Rezultat poslovanja</t>
  </si>
  <si>
    <t xml:space="preserve">      Rezultat poslovanja (prenesen iz prethodne godine)</t>
  </si>
  <si>
    <t>Svi iznosi iskazani su u valuti: HRK*</t>
  </si>
  <si>
    <t xml:space="preserve">            </t>
  </si>
  <si>
    <t>O IZVRŠENJU PRORAČUNA OSNOVNE ŠKOLE LJUDEVITA MODECA</t>
  </si>
  <si>
    <t xml:space="preserve">  I.OPĆI DIO PRORAČUNA</t>
  </si>
  <si>
    <t>SAŽETAK A. RAČUNA PRIHODA I RASHODA I B.  RAČUNA FINANCIRANJA</t>
  </si>
  <si>
    <t>POLUGODIŠNJI IZVJEŠTAJ</t>
  </si>
  <si>
    <t>ZA RAZDOBLJE OD 01.01. DO 30.6.2023. GODINE</t>
  </si>
  <si>
    <t>Izvršenje              01-6.2022.</t>
  </si>
  <si>
    <t>Izvorni plan za 2023. godinu</t>
  </si>
  <si>
    <t>Izvršenje              01-6.2023.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</si>
</sst>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sz val="11.5"/>
      <color theme="0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1.5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5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" borderId="0" xfId="2" applyFont="1" applyBorder="1" applyAlignment="1">
      <alignment horizontal="center" vertical="center" wrapText="1"/>
    </xf>
    <xf numFmtId="0" fontId="6" fillId="3" borderId="2" xfId="2" applyFont="1" applyBorder="1" applyAlignment="1">
      <alignment horizontal="center" vertical="center" wrapText="1"/>
    </xf>
    <xf numFmtId="0" fontId="6" fillId="3" borderId="0" xfId="2" applyFont="1" applyBorder="1" applyAlignment="1">
      <alignment horizontal="center" vertical="center"/>
    </xf>
    <xf numFmtId="0" fontId="6" fillId="3" borderId="2" xfId="2" applyFont="1" applyBorder="1" applyAlignment="1">
      <alignment vertical="center"/>
    </xf>
    <xf numFmtId="0" fontId="5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0" fontId="7" fillId="2" borderId="0" xfId="1" applyFont="1" applyBorder="1" applyAlignment="1">
      <alignment horizontal="left" vertical="center"/>
    </xf>
    <xf numFmtId="4" fontId="8" fillId="2" borderId="0" xfId="1" applyNumberFormat="1" applyFont="1" applyBorder="1" applyAlignment="1">
      <alignment horizontal="right" vertical="center"/>
    </xf>
    <xf numFmtId="10" fontId="8" fillId="5" borderId="0" xfId="1" applyNumberFormat="1" applyFont="1" applyFill="1" applyBorder="1" applyAlignment="1">
      <alignment horizontal="center" vertical="center"/>
    </xf>
    <xf numFmtId="10" fontId="4" fillId="5" borderId="0" xfId="0" applyNumberFormat="1" applyFont="1" applyFill="1" applyAlignment="1">
      <alignment horizontal="center" vertical="center"/>
    </xf>
    <xf numFmtId="4" fontId="8" fillId="2" borderId="0" xfId="1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vertical="center"/>
    </xf>
    <xf numFmtId="4" fontId="4" fillId="6" borderId="0" xfId="0" applyNumberFormat="1" applyFont="1" applyFill="1" applyAlignment="1">
      <alignment horizontal="right" vertical="center"/>
    </xf>
    <xf numFmtId="10" fontId="4" fillId="6" borderId="0" xfId="0" applyNumberFormat="1" applyFont="1" applyFill="1" applyAlignment="1">
      <alignment horizontal="right" vertical="center"/>
    </xf>
    <xf numFmtId="10" fontId="4" fillId="6" borderId="0" xfId="0" applyNumberFormat="1" applyFont="1" applyFill="1" applyAlignment="1">
      <alignment vertical="center"/>
    </xf>
    <xf numFmtId="10" fontId="8" fillId="2" borderId="0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4" fontId="8" fillId="0" borderId="0" xfId="1" applyNumberFormat="1" applyFont="1" applyFill="1" applyBorder="1" applyAlignment="1">
      <alignment horizontal="right" vertical="center"/>
    </xf>
    <xf numFmtId="10" fontId="8" fillId="0" borderId="0" xfId="1" applyNumberFormat="1" applyFont="1" applyFill="1" applyBorder="1" applyAlignment="1">
      <alignment horizontal="right" vertical="center"/>
    </xf>
    <xf numFmtId="4" fontId="5" fillId="6" borderId="0" xfId="0" applyNumberFormat="1" applyFont="1" applyFill="1" applyAlignment="1">
      <alignment horizontal="right" vertical="center"/>
    </xf>
    <xf numFmtId="10" fontId="5" fillId="6" borderId="0" xfId="0" applyNumberFormat="1" applyFont="1" applyFill="1" applyAlignment="1">
      <alignment horizontal="center" vertical="center"/>
    </xf>
    <xf numFmtId="4" fontId="5" fillId="4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10" fontId="4" fillId="0" borderId="0" xfId="0" applyNumberFormat="1" applyFont="1" applyAlignment="1">
      <alignment horizontal="left" vertical="center"/>
    </xf>
    <xf numFmtId="0" fontId="5" fillId="6" borderId="0" xfId="0" applyFont="1" applyFill="1" applyAlignment="1">
      <alignment horizontal="left" vertical="center" wrapText="1"/>
    </xf>
    <xf numFmtId="4" fontId="4" fillId="6" borderId="0" xfId="0" applyNumberFormat="1" applyFont="1" applyFill="1" applyAlignment="1">
      <alignment horizontal="left" vertical="center" wrapText="1"/>
    </xf>
    <xf numFmtId="10" fontId="4" fillId="6" borderId="0" xfId="0" applyNumberFormat="1" applyFont="1" applyFill="1" applyAlignment="1">
      <alignment vertical="center" wrapText="1"/>
    </xf>
    <xf numFmtId="10" fontId="4" fillId="6" borderId="0" xfId="0" applyNumberFormat="1" applyFont="1" applyFill="1" applyAlignment="1">
      <alignment horizontal="left" vertical="center" wrapText="1"/>
    </xf>
    <xf numFmtId="2" fontId="4" fillId="0" borderId="0" xfId="0" applyNumberFormat="1" applyFont="1" applyAlignment="1">
      <alignment horizontal="right" vertical="center"/>
    </xf>
    <xf numFmtId="0" fontId="7" fillId="7" borderId="0" xfId="1" applyFont="1" applyFill="1" applyAlignment="1">
      <alignment horizontal="left" vertical="center"/>
    </xf>
    <xf numFmtId="4" fontId="7" fillId="7" borderId="0" xfId="1" applyNumberFormat="1" applyFont="1" applyFill="1" applyAlignment="1">
      <alignment horizontal="right" vertical="center"/>
    </xf>
    <xf numFmtId="10" fontId="7" fillId="7" borderId="0" xfId="1" applyNumberFormat="1" applyFont="1" applyFill="1" applyAlignment="1">
      <alignment horizontal="center" vertical="center"/>
    </xf>
    <xf numFmtId="2" fontId="7" fillId="4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3" borderId="0" xfId="2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3">
    <cellStyle name="Check Cell" xfId="2" builtinId="23"/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CCFFCC"/>
      <color rgb="FFFFEB9C"/>
      <color rgb="FFFFE05B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topLeftCell="A8" zoomScaleNormal="100" workbookViewId="0">
      <selection activeCell="F14" sqref="F14"/>
    </sheetView>
  </sheetViews>
  <sheetFormatPr defaultRowHeight="15" x14ac:dyDescent="0.25"/>
  <cols>
    <col min="1" max="1" width="51.7109375" style="2" customWidth="1"/>
    <col min="2" max="4" width="14.7109375" style="2" customWidth="1"/>
    <col min="5" max="6" width="9.7109375" style="2" customWidth="1"/>
    <col min="7" max="7" width="12.5703125" style="2" hidden="1" customWidth="1"/>
    <col min="8" max="8" width="9.42578125" style="2" customWidth="1"/>
    <col min="9" max="16384" width="9.140625" style="2"/>
  </cols>
  <sheetData>
    <row r="1" spans="1:8" ht="60" customHeight="1" x14ac:dyDescent="0.25">
      <c r="G1" s="1"/>
      <c r="H1" s="1"/>
    </row>
    <row r="2" spans="1:8" ht="15" customHeight="1" x14ac:dyDescent="0.25">
      <c r="A2" s="54" t="s">
        <v>28</v>
      </c>
      <c r="B2" s="54"/>
      <c r="C2" s="54"/>
      <c r="D2" s="54"/>
      <c r="E2" s="54"/>
      <c r="F2" s="54"/>
    </row>
    <row r="3" spans="1:8" ht="20.100000000000001" customHeight="1" x14ac:dyDescent="0.25">
      <c r="A3" s="54" t="s">
        <v>25</v>
      </c>
      <c r="B3" s="54"/>
      <c r="C3" s="54"/>
      <c r="D3" s="54"/>
      <c r="E3" s="54"/>
      <c r="F3" s="54"/>
    </row>
    <row r="4" spans="1:8" ht="20.100000000000001" customHeight="1" x14ac:dyDescent="0.25">
      <c r="A4" s="55" t="s">
        <v>29</v>
      </c>
      <c r="B4" s="55"/>
      <c r="C4" s="55"/>
      <c r="D4" s="55"/>
      <c r="E4" s="55"/>
      <c r="F4" s="55"/>
    </row>
    <row r="5" spans="1:8" ht="20.100000000000001" customHeight="1" x14ac:dyDescent="0.25">
      <c r="A5" s="3"/>
      <c r="B5" s="3"/>
      <c r="C5" s="3"/>
      <c r="D5" s="3"/>
      <c r="E5" s="3"/>
      <c r="F5" s="3"/>
    </row>
    <row r="6" spans="1:8" x14ac:dyDescent="0.25">
      <c r="A6" s="56" t="s">
        <v>26</v>
      </c>
      <c r="B6" s="56"/>
      <c r="C6" s="56"/>
      <c r="D6" s="56"/>
      <c r="E6" s="56"/>
      <c r="F6" s="56"/>
    </row>
    <row r="7" spans="1:8" ht="18" customHeight="1" x14ac:dyDescent="0.25">
      <c r="A7" s="4"/>
      <c r="B7" s="4"/>
      <c r="C7" s="4"/>
      <c r="D7" s="4"/>
      <c r="E7" s="4"/>
      <c r="F7" s="4"/>
    </row>
    <row r="8" spans="1:8" ht="18.75" customHeight="1" x14ac:dyDescent="0.25">
      <c r="A8" s="57" t="s">
        <v>27</v>
      </c>
      <c r="B8" s="57"/>
      <c r="C8" s="57"/>
      <c r="D8" s="57"/>
      <c r="E8" s="57"/>
      <c r="F8" s="57"/>
    </row>
    <row r="9" spans="1:8" ht="18" customHeight="1" x14ac:dyDescent="0.25">
      <c r="A9" s="4"/>
      <c r="B9" s="4"/>
      <c r="C9" s="4"/>
      <c r="D9" s="4"/>
      <c r="E9" s="4"/>
      <c r="F9" s="4"/>
    </row>
    <row r="10" spans="1:8" ht="30" x14ac:dyDescent="0.25">
      <c r="A10" s="52" t="s">
        <v>23</v>
      </c>
      <c r="B10" s="5" t="s">
        <v>30</v>
      </c>
      <c r="C10" s="5" t="s">
        <v>31</v>
      </c>
      <c r="D10" s="5" t="s">
        <v>32</v>
      </c>
      <c r="E10" s="5" t="s">
        <v>17</v>
      </c>
      <c r="F10" s="5" t="s">
        <v>16</v>
      </c>
    </row>
    <row r="11" spans="1:8" ht="30" customHeight="1" x14ac:dyDescent="0.25">
      <c r="A11" s="53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6" t="s">
        <v>1</v>
      </c>
    </row>
    <row r="12" spans="1:8" ht="18" customHeight="1" x14ac:dyDescent="0.25">
      <c r="A12" s="9" t="s">
        <v>0</v>
      </c>
      <c r="B12" s="10"/>
      <c r="C12" s="10"/>
      <c r="D12" s="11"/>
      <c r="E12" s="12"/>
      <c r="F12" s="13"/>
      <c r="G12" s="8" t="s">
        <v>2</v>
      </c>
    </row>
    <row r="13" spans="1:8" ht="18" customHeight="1" x14ac:dyDescent="0.25">
      <c r="A13" s="15" t="s">
        <v>7</v>
      </c>
      <c r="B13" s="16">
        <v>1404354.95</v>
      </c>
      <c r="C13" s="16">
        <v>3151763.24</v>
      </c>
      <c r="D13" s="16">
        <v>1536223.37</v>
      </c>
      <c r="E13" s="17">
        <f>D13/B13</f>
        <v>1.0938996369828013</v>
      </c>
      <c r="F13" s="17">
        <f>D13/C13</f>
        <v>0.48741712274047588</v>
      </c>
      <c r="G13" s="14"/>
    </row>
    <row r="14" spans="1:8" ht="18" customHeight="1" x14ac:dyDescent="0.25">
      <c r="A14" s="15" t="s">
        <v>8</v>
      </c>
      <c r="B14" s="16">
        <v>649.66</v>
      </c>
      <c r="C14" s="16">
        <v>1486.85</v>
      </c>
      <c r="D14" s="16">
        <v>931.21</v>
      </c>
      <c r="E14" s="17">
        <f t="shared" ref="E14:E16" si="0">D14/B14</f>
        <v>1.4333805375119295</v>
      </c>
      <c r="F14" s="17">
        <f t="shared" ref="F14:F16" si="1">D14/C14</f>
        <v>0.62629720550156376</v>
      </c>
      <c r="G14" s="16" t="e">
        <f>SUM(D13/#REF!)*100</f>
        <v>#REF!</v>
      </c>
    </row>
    <row r="15" spans="1:8" ht="18" customHeight="1" x14ac:dyDescent="0.25">
      <c r="A15" s="15" t="s">
        <v>9</v>
      </c>
      <c r="B15" s="16">
        <v>1333597.19</v>
      </c>
      <c r="C15" s="16">
        <v>3034192.6</v>
      </c>
      <c r="D15" s="16">
        <v>1449448.23</v>
      </c>
      <c r="E15" s="17">
        <f t="shared" si="0"/>
        <v>1.0868710888630473</v>
      </c>
      <c r="F15" s="17">
        <f t="shared" si="1"/>
        <v>0.47770475414118402</v>
      </c>
      <c r="G15" s="16" t="e">
        <f>SUM(D14/#REF!)*100</f>
        <v>#REF!</v>
      </c>
    </row>
    <row r="16" spans="1:8" ht="18" customHeight="1" x14ac:dyDescent="0.25">
      <c r="A16" s="15" t="s">
        <v>10</v>
      </c>
      <c r="B16" s="16">
        <v>9375.2099999999991</v>
      </c>
      <c r="C16" s="16">
        <v>140268.32</v>
      </c>
      <c r="D16" s="16">
        <v>22699.1</v>
      </c>
      <c r="E16" s="17">
        <f t="shared" si="0"/>
        <v>2.4211830988319196</v>
      </c>
      <c r="F16" s="17">
        <f t="shared" si="1"/>
        <v>0.16182627695262905</v>
      </c>
      <c r="G16" s="16" t="e">
        <f>SUM(D15/#REF!)*100</f>
        <v>#REF!</v>
      </c>
    </row>
    <row r="17" spans="1:8" ht="18" customHeight="1" x14ac:dyDescent="0.25">
      <c r="A17" s="18" t="s">
        <v>4</v>
      </c>
      <c r="B17" s="19">
        <f>B13+B14-B15-B16</f>
        <v>62032.209999999926</v>
      </c>
      <c r="C17" s="19">
        <f t="shared" ref="C17:D17" si="2">C13+C14-C15-C16</f>
        <v>-21210.829999999783</v>
      </c>
      <c r="D17" s="19">
        <f t="shared" si="2"/>
        <v>65007.250000000095</v>
      </c>
      <c r="E17" s="20">
        <f>D17/B17</f>
        <v>1.0479596003431149</v>
      </c>
      <c r="F17" s="21">
        <f>D17/C17</f>
        <v>-3.0648140596101499</v>
      </c>
      <c r="G17" s="16" t="e">
        <f>SUM(D16/#REF!)*100</f>
        <v>#REF!</v>
      </c>
    </row>
    <row r="18" spans="1:8" ht="18" customHeight="1" x14ac:dyDescent="0.25">
      <c r="A18" s="4"/>
      <c r="B18" s="16"/>
      <c r="C18" s="16"/>
      <c r="D18" s="16"/>
      <c r="E18" s="23"/>
      <c r="F18" s="24"/>
      <c r="G18" s="22" t="e">
        <f>SUM(D17/#REF!)*100</f>
        <v>#REF!</v>
      </c>
    </row>
    <row r="19" spans="1:8" ht="12" customHeight="1" x14ac:dyDescent="0.25">
      <c r="A19" s="9" t="s">
        <v>18</v>
      </c>
      <c r="B19" s="25"/>
      <c r="C19" s="25"/>
      <c r="D19" s="25"/>
      <c r="E19" s="26"/>
      <c r="F19" s="27"/>
      <c r="G19" s="16"/>
    </row>
    <row r="20" spans="1:8" ht="18" customHeight="1" x14ac:dyDescent="0.25">
      <c r="A20" s="15" t="s">
        <v>11</v>
      </c>
      <c r="B20" s="16"/>
      <c r="C20" s="16"/>
      <c r="D20" s="16"/>
      <c r="E20" s="17" t="s">
        <v>3</v>
      </c>
      <c r="F20" s="21" t="s">
        <v>3</v>
      </c>
      <c r="G20" s="16"/>
    </row>
    <row r="21" spans="1:8" ht="18" customHeight="1" x14ac:dyDescent="0.25">
      <c r="A21" s="15" t="s">
        <v>12</v>
      </c>
      <c r="B21" s="16"/>
      <c r="C21" s="16"/>
      <c r="D21" s="16"/>
      <c r="E21" s="17" t="s">
        <v>3</v>
      </c>
      <c r="F21" s="14" t="s">
        <v>3</v>
      </c>
      <c r="G21" s="16" t="e">
        <f>SUM(D20/#REF!)*100</f>
        <v>#REF!</v>
      </c>
    </row>
    <row r="22" spans="1:8" ht="18" customHeight="1" x14ac:dyDescent="0.25">
      <c r="A22" s="18" t="s">
        <v>19</v>
      </c>
      <c r="B22" s="19">
        <v>0</v>
      </c>
      <c r="C22" s="19">
        <f t="shared" ref="C22:D22" si="3">C20-C21</f>
        <v>0</v>
      </c>
      <c r="D22" s="19">
        <f t="shared" si="3"/>
        <v>0</v>
      </c>
      <c r="E22" s="28" t="s">
        <v>3</v>
      </c>
      <c r="F22" s="21" t="s">
        <v>3</v>
      </c>
      <c r="G22" s="16" t="e">
        <f>SUM(D21/#REF!)*100</f>
        <v>#REF!</v>
      </c>
    </row>
    <row r="23" spans="1:8" ht="18" customHeight="1" x14ac:dyDescent="0.25">
      <c r="A23" s="29"/>
      <c r="B23" s="30"/>
      <c r="C23" s="30"/>
      <c r="D23" s="30"/>
      <c r="E23" s="31"/>
      <c r="F23" s="24"/>
      <c r="G23" s="22" t="e">
        <f>SUM(D22/#REF!)*100</f>
        <v>#REF!</v>
      </c>
    </row>
    <row r="24" spans="1:8" ht="12" customHeight="1" x14ac:dyDescent="0.25">
      <c r="A24" s="9" t="s">
        <v>20</v>
      </c>
      <c r="B24" s="32">
        <f>B17+B22</f>
        <v>62032.209999999926</v>
      </c>
      <c r="C24" s="32">
        <f t="shared" ref="C24:D24" si="4">C17+C22</f>
        <v>-21210.829999999783</v>
      </c>
      <c r="D24" s="32">
        <f t="shared" si="4"/>
        <v>65007.250000000095</v>
      </c>
      <c r="E24" s="33">
        <f>D24/B24</f>
        <v>1.0479596003431149</v>
      </c>
      <c r="F24" s="33" t="s">
        <v>3</v>
      </c>
      <c r="G24" s="22"/>
    </row>
    <row r="25" spans="1:8" ht="18" customHeight="1" x14ac:dyDescent="0.25">
      <c r="A25" s="15"/>
      <c r="B25" s="16"/>
      <c r="C25" s="16"/>
      <c r="D25" s="16"/>
      <c r="E25" s="23"/>
      <c r="F25" s="23"/>
      <c r="G25" s="34">
        <v>0</v>
      </c>
    </row>
    <row r="26" spans="1:8" ht="12" customHeight="1" x14ac:dyDescent="0.25">
      <c r="A26" s="9" t="s">
        <v>5</v>
      </c>
      <c r="B26" s="25"/>
      <c r="C26" s="25"/>
      <c r="D26" s="25"/>
      <c r="E26" s="26"/>
      <c r="F26" s="26"/>
      <c r="G26" s="35"/>
      <c r="H26" s="16"/>
    </row>
    <row r="27" spans="1:8" ht="18" customHeight="1" x14ac:dyDescent="0.25">
      <c r="A27" s="15" t="s">
        <v>21</v>
      </c>
      <c r="B27" s="35">
        <v>13593.91</v>
      </c>
      <c r="C27" s="35">
        <v>21210.83</v>
      </c>
      <c r="D27" s="35">
        <v>21210.83</v>
      </c>
      <c r="E27" s="17">
        <f>D27/B27</f>
        <v>1.5603185544114977</v>
      </c>
      <c r="F27" s="17">
        <f>D27/C27</f>
        <v>1</v>
      </c>
      <c r="G27" s="35"/>
      <c r="H27" s="16"/>
    </row>
    <row r="28" spans="1:8" ht="18" customHeight="1" x14ac:dyDescent="0.25">
      <c r="A28" s="4"/>
      <c r="B28" s="35"/>
      <c r="C28" s="36"/>
      <c r="D28" s="36"/>
      <c r="E28" s="24"/>
      <c r="F28" s="37"/>
      <c r="G28" s="16"/>
    </row>
    <row r="29" spans="1:8" ht="12" customHeight="1" x14ac:dyDescent="0.25">
      <c r="A29" s="38" t="s">
        <v>6</v>
      </c>
      <c r="B29" s="39"/>
      <c r="C29" s="39"/>
      <c r="D29" s="39"/>
      <c r="E29" s="40"/>
      <c r="F29" s="41"/>
      <c r="G29" s="35"/>
      <c r="H29" s="36"/>
    </row>
    <row r="30" spans="1:8" ht="18" customHeight="1" x14ac:dyDescent="0.25">
      <c r="A30" s="15" t="s">
        <v>13</v>
      </c>
      <c r="B30" s="16">
        <f>B13+B14+B20</f>
        <v>1405004.6099999999</v>
      </c>
      <c r="C30" s="16">
        <f>C13+C14+C20</f>
        <v>3153250.0900000003</v>
      </c>
      <c r="D30" s="16">
        <f>D13+D14+D20</f>
        <v>1537154.58</v>
      </c>
      <c r="E30" s="17">
        <f>D30/B30</f>
        <v>1.0940566095366764</v>
      </c>
      <c r="F30" s="17">
        <f>D30/C30</f>
        <v>0.48748260877715538</v>
      </c>
      <c r="H30" s="15"/>
    </row>
    <row r="31" spans="1:8" ht="18" customHeight="1" x14ac:dyDescent="0.25">
      <c r="A31" s="15" t="s">
        <v>14</v>
      </c>
      <c r="B31" s="16">
        <f>B15+B16+B21</f>
        <v>1342972.4</v>
      </c>
      <c r="C31" s="16">
        <f>C15+C16+C21</f>
        <v>3174460.92</v>
      </c>
      <c r="D31" s="16">
        <f>D15+D16+D21</f>
        <v>1472147.33</v>
      </c>
      <c r="E31" s="17">
        <f>D31/B31</f>
        <v>1.0961858411982257</v>
      </c>
      <c r="F31" s="17">
        <f t="shared" ref="F31" si="5">D31/C31</f>
        <v>0.46374718955431338</v>
      </c>
      <c r="G31" s="16">
        <f>E30/D30*100</f>
        <v>7.1174143691955585E-5</v>
      </c>
    </row>
    <row r="32" spans="1:8" ht="18" customHeight="1" x14ac:dyDescent="0.25">
      <c r="A32" s="15" t="s">
        <v>22</v>
      </c>
      <c r="B32" s="16">
        <f>B27</f>
        <v>13593.91</v>
      </c>
      <c r="C32" s="16">
        <f>C27</f>
        <v>21210.83</v>
      </c>
      <c r="D32" s="16">
        <f>D27</f>
        <v>21210.83</v>
      </c>
      <c r="E32" s="17">
        <f>D32/B32</f>
        <v>1.5603185544114977</v>
      </c>
      <c r="F32" s="17">
        <f>D32/C32</f>
        <v>1</v>
      </c>
      <c r="G32" s="42" t="e">
        <f>SUM(D31/#REF!)*100</f>
        <v>#REF!</v>
      </c>
    </row>
    <row r="33" spans="1:8" ht="18" customHeight="1" x14ac:dyDescent="0.25">
      <c r="A33" s="43" t="s">
        <v>15</v>
      </c>
      <c r="B33" s="44">
        <f>B30-B31-B32</f>
        <v>48438.299999999959</v>
      </c>
      <c r="C33" s="44">
        <f t="shared" ref="C33:D33" si="6">C30-C31+C32</f>
        <v>3.92901711165905E-10</v>
      </c>
      <c r="D33" s="44">
        <f t="shared" si="6"/>
        <v>86218.08</v>
      </c>
      <c r="E33" s="45">
        <f>D33/B33</f>
        <v>1.7799567697462559</v>
      </c>
      <c r="F33" s="45" t="s">
        <v>3</v>
      </c>
      <c r="G33" s="42" t="e">
        <f>SUM(D32/#REF!)*100</f>
        <v>#REF!</v>
      </c>
    </row>
    <row r="34" spans="1:8" ht="18" customHeight="1" x14ac:dyDescent="0.25">
      <c r="B34" s="42"/>
      <c r="C34" s="42"/>
      <c r="D34" s="42"/>
      <c r="E34" s="42"/>
      <c r="F34" s="42"/>
      <c r="G34" s="46">
        <v>0</v>
      </c>
    </row>
    <row r="35" spans="1:8" ht="60" customHeight="1" x14ac:dyDescent="0.25">
      <c r="A35" s="58"/>
      <c r="B35" s="58"/>
      <c r="C35" s="58"/>
      <c r="D35" s="58"/>
      <c r="E35" s="49"/>
      <c r="F35" s="49"/>
      <c r="G35" s="42"/>
      <c r="H35" s="42"/>
    </row>
    <row r="36" spans="1:8" ht="35.1" customHeight="1" x14ac:dyDescent="0.25">
      <c r="A36" s="47"/>
      <c r="B36" s="47"/>
      <c r="C36" s="47"/>
      <c r="D36" s="15"/>
      <c r="E36" s="47"/>
      <c r="F36" s="47"/>
      <c r="G36" s="42"/>
      <c r="H36" s="42"/>
    </row>
    <row r="37" spans="1:8" ht="15" customHeight="1" x14ac:dyDescent="0.25">
      <c r="A37" s="51"/>
      <c r="B37" s="51"/>
      <c r="C37" s="51"/>
      <c r="D37" s="51"/>
      <c r="E37" s="51"/>
      <c r="F37" s="51"/>
      <c r="G37" s="42"/>
      <c r="H37" s="42"/>
    </row>
    <row r="38" spans="1:8" ht="18" customHeight="1" x14ac:dyDescent="0.25">
      <c r="B38" s="48"/>
      <c r="C38" s="48"/>
      <c r="D38" s="48"/>
      <c r="E38" s="48"/>
      <c r="F38" s="48"/>
    </row>
    <row r="39" spans="1:8" x14ac:dyDescent="0.25">
      <c r="A39" s="50" t="s">
        <v>24</v>
      </c>
      <c r="B39" s="50"/>
      <c r="C39" s="50"/>
      <c r="D39" s="50"/>
      <c r="E39" s="50"/>
      <c r="F39" s="50"/>
      <c r="G39" s="48"/>
      <c r="H39" s="48"/>
    </row>
    <row r="40" spans="1:8" ht="39.950000000000003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D42" s="35"/>
      <c r="G42" s="1"/>
      <c r="H42" s="1"/>
    </row>
    <row r="43" spans="1:8" x14ac:dyDescent="0.25">
      <c r="D43" s="35"/>
    </row>
    <row r="44" spans="1:8" x14ac:dyDescent="0.25">
      <c r="D44" s="35"/>
    </row>
    <row r="46" spans="1:8" x14ac:dyDescent="0.25">
      <c r="D46" s="35"/>
    </row>
    <row r="48" spans="1:8" x14ac:dyDescent="0.25">
      <c r="D48" s="35"/>
    </row>
    <row r="50" spans="4:4" x14ac:dyDescent="0.25">
      <c r="D50" s="35"/>
    </row>
  </sheetData>
  <mergeCells count="9">
    <mergeCell ref="A39:F39"/>
    <mergeCell ref="A37:F37"/>
    <mergeCell ref="A10:A11"/>
    <mergeCell ref="A2:F2"/>
    <mergeCell ref="A3:F3"/>
    <mergeCell ref="A4:F4"/>
    <mergeCell ref="A6:F6"/>
    <mergeCell ref="A8:F8"/>
    <mergeCell ref="A35:D35"/>
  </mergeCells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daktilo.pc1</dc:creator>
  <cp:lastModifiedBy>Andreja Jandroković</cp:lastModifiedBy>
  <cp:lastPrinted>2023-03-23T08:38:46Z</cp:lastPrinted>
  <dcterms:created xsi:type="dcterms:W3CDTF">2014-07-23T12:10:46Z</dcterms:created>
  <dcterms:modified xsi:type="dcterms:W3CDTF">2023-07-10T09:50:30Z</dcterms:modified>
</cp:coreProperties>
</file>